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ntleyedu.sharepoint.com/sites/HumanResources/Shared Documents/BENEFITS/Open Enrollment/Open Enrollment 2026/Rates/"/>
    </mc:Choice>
  </mc:AlternateContent>
  <xr:revisionPtr revIDLastSave="0" documentId="8_{85E6AF6A-6749-4D32-A732-B62634852C1E}" xr6:coauthVersionLast="47" xr6:coauthVersionMax="47" xr10:uidLastSave="{00000000-0000-0000-0000-000000000000}"/>
  <bookViews>
    <workbookView xWindow="-108" yWindow="-108" windowWidth="23256" windowHeight="12456" xr2:uid="{DF40E497-E1B4-4174-ABD9-8BEB4CF942BC}"/>
  </bookViews>
  <sheets>
    <sheet name="Full time" sheetId="1" r:id="rId1"/>
  </sheets>
  <externalReferences>
    <externalReference r:id="rId2"/>
  </externalReferences>
  <definedNames>
    <definedName name="_xlnm.Print_Area" localSheetId="0">'Full time'!$A$1:$G$44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2" i="1" l="1"/>
  <c r="G42" i="1"/>
  <c r="D42" i="1"/>
  <c r="B42" i="1"/>
  <c r="I41" i="1"/>
  <c r="D41" i="1"/>
  <c r="B41" i="1"/>
  <c r="G41" i="1" s="1"/>
  <c r="I40" i="1"/>
  <c r="D40" i="1"/>
  <c r="B40" i="1"/>
  <c r="G40" i="1" s="1"/>
  <c r="I39" i="1"/>
  <c r="D39" i="1"/>
  <c r="B39" i="1"/>
  <c r="G39" i="1" s="1"/>
  <c r="I36" i="1"/>
  <c r="D36" i="1"/>
  <c r="B36" i="1"/>
  <c r="G36" i="1" s="1"/>
  <c r="I35" i="1"/>
  <c r="D35" i="1"/>
  <c r="B35" i="1"/>
  <c r="G35" i="1" s="1"/>
  <c r="I34" i="1"/>
  <c r="G34" i="1"/>
  <c r="D34" i="1"/>
  <c r="B34" i="1"/>
  <c r="I33" i="1"/>
  <c r="D33" i="1"/>
  <c r="B33" i="1"/>
  <c r="G33" i="1" s="1"/>
  <c r="I30" i="1"/>
  <c r="G30" i="1"/>
  <c r="D30" i="1"/>
  <c r="B30" i="1"/>
  <c r="I29" i="1"/>
  <c r="D29" i="1"/>
  <c r="B29" i="1"/>
  <c r="G29" i="1" s="1"/>
  <c r="I28" i="1"/>
  <c r="G28" i="1"/>
  <c r="D28" i="1"/>
  <c r="B28" i="1"/>
  <c r="I27" i="1"/>
  <c r="D27" i="1"/>
  <c r="B27" i="1"/>
  <c r="G27" i="1" s="1"/>
  <c r="N24" i="1"/>
  <c r="I24" i="1"/>
  <c r="G24" i="1"/>
  <c r="D24" i="1"/>
  <c r="B24" i="1"/>
  <c r="N23" i="1"/>
  <c r="I23" i="1"/>
  <c r="G23" i="1"/>
  <c r="D23" i="1"/>
  <c r="B23" i="1"/>
  <c r="N22" i="1"/>
  <c r="I22" i="1"/>
  <c r="G22" i="1"/>
  <c r="D22" i="1"/>
  <c r="B22" i="1"/>
  <c r="N21" i="1"/>
  <c r="I21" i="1"/>
  <c r="D21" i="1"/>
  <c r="B21" i="1"/>
  <c r="G21" i="1" s="1"/>
  <c r="N18" i="1"/>
  <c r="I18" i="1"/>
  <c r="D18" i="1"/>
  <c r="B18" i="1"/>
  <c r="G18" i="1" s="1"/>
  <c r="N17" i="1"/>
  <c r="I17" i="1"/>
  <c r="D17" i="1"/>
  <c r="B17" i="1"/>
  <c r="G17" i="1" s="1"/>
  <c r="N16" i="1"/>
  <c r="I16" i="1"/>
  <c r="D16" i="1"/>
  <c r="B16" i="1"/>
  <c r="G16" i="1" s="1"/>
  <c r="N15" i="1"/>
  <c r="I15" i="1"/>
  <c r="G15" i="1"/>
  <c r="D15" i="1"/>
  <c r="B15" i="1"/>
  <c r="N12" i="1"/>
  <c r="I12" i="1"/>
  <c r="D12" i="1"/>
  <c r="B12" i="1"/>
  <c r="G12" i="1" s="1"/>
  <c r="N11" i="1"/>
  <c r="I11" i="1"/>
  <c r="D11" i="1"/>
  <c r="B11" i="1"/>
  <c r="G11" i="1" s="1"/>
  <c r="N10" i="1"/>
  <c r="I10" i="1"/>
  <c r="D10" i="1"/>
  <c r="B10" i="1"/>
  <c r="G10" i="1" s="1"/>
  <c r="N9" i="1"/>
  <c r="I9" i="1"/>
  <c r="D9" i="1"/>
  <c r="B9" i="1"/>
  <c r="G9" i="1" s="1"/>
</calcChain>
</file>

<file path=xl/sharedStrings.xml><?xml version="1.0" encoding="utf-8"?>
<sst xmlns="http://schemas.openxmlformats.org/spreadsheetml/2006/main" count="49" uniqueCount="23">
  <si>
    <t>Bentley University</t>
  </si>
  <si>
    <t>2026 MEDICAL, DENTAL &amp; VISION INSURANCE RATES</t>
  </si>
  <si>
    <t>Full Time Benefits Eligible Faculty and Staff</t>
  </si>
  <si>
    <t>Benefit Plan</t>
  </si>
  <si>
    <t>Total 2026 Monthly Rates</t>
  </si>
  <si>
    <t>Employee Contribution Bi-weekly*</t>
  </si>
  <si>
    <t>Employee Contribution Monthly</t>
  </si>
  <si>
    <t>Bentley's Contribution Monthly</t>
  </si>
  <si>
    <t>Bentley %</t>
  </si>
  <si>
    <t>Bentley Contribution Bi-weekly*</t>
  </si>
  <si>
    <t>Harvard Best Buy HMO</t>
  </si>
  <si>
    <t xml:space="preserve"> </t>
  </si>
  <si>
    <t>Employee</t>
  </si>
  <si>
    <t>Employee + Child(ren)</t>
  </si>
  <si>
    <t>Employee + Spouse/Domestic Partner</t>
  </si>
  <si>
    <t>Employee + Family</t>
  </si>
  <si>
    <t>Harvard HMO</t>
  </si>
  <si>
    <t xml:space="preserve">Harvard HDHP w/HSA   </t>
  </si>
  <si>
    <t xml:space="preserve">Employee + Family </t>
  </si>
  <si>
    <t>Delta Dental - Standard</t>
  </si>
  <si>
    <t>Delta Dental - High</t>
  </si>
  <si>
    <t>Eyemed Vision</t>
  </si>
  <si>
    <t xml:space="preserve">*24 payroll deductions will be taken during the calendar year for bi-weekly staff.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</si>
</sst>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20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20"/>
      <name val="Calibri"/>
      <family val="2"/>
    </font>
    <font>
      <sz val="11"/>
      <color rgb="FFEAEAEA"/>
      <name val="Calibri"/>
      <family val="2"/>
    </font>
    <font>
      <sz val="11"/>
      <color theme="0" tint="-0.499984740745262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b/>
      <sz val="12"/>
      <name val="Calibri"/>
      <family val="2"/>
    </font>
    <font>
      <b/>
      <sz val="14"/>
      <name val="Calibri"/>
      <family val="2"/>
    </font>
    <font>
      <b/>
      <i/>
      <sz val="11"/>
      <color theme="0" tint="-0.499984740745262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1"/>
      <color rgb="FFFF0000"/>
      <name val="Calibri"/>
      <family val="2"/>
    </font>
    <font>
      <sz val="13"/>
      <color rgb="FFFF0000"/>
      <name val="Calibri"/>
      <family val="2"/>
    </font>
    <font>
      <i/>
      <sz val="18"/>
      <color rgb="FFFF0000"/>
      <name val="Calibri"/>
      <family val="2"/>
    </font>
    <font>
      <sz val="11"/>
      <name val="Calibri"/>
      <family val="2"/>
    </font>
    <font>
      <sz val="18"/>
      <color rgb="FFFF0000"/>
      <name val="Calibri"/>
      <family val="2"/>
    </font>
    <font>
      <sz val="18"/>
      <name val="Calibri"/>
      <family val="2"/>
    </font>
    <font>
      <sz val="13"/>
      <color theme="1"/>
      <name val="Calibri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EAEAEA"/>
        <bgColor rgb="FF000000"/>
      </patternFill>
    </fill>
    <fill>
      <patternFill patternType="solid">
        <fgColor theme="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1111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/>
    <xf numFmtId="164" fontId="4" fillId="0" borderId="0" xfId="0" applyNumberFormat="1" applyFont="1"/>
    <xf numFmtId="0" fontId="4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164" fontId="9" fillId="0" borderId="0" xfId="0" applyNumberFormat="1" applyFont="1"/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/>
    <xf numFmtId="0" fontId="11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9" fontId="11" fillId="0" borderId="1" xfId="0" applyNumberFormat="1" applyFont="1" applyBorder="1" applyAlignment="1">
      <alignment horizontal="center" wrapText="1"/>
    </xf>
    <xf numFmtId="0" fontId="3" fillId="0" borderId="1" xfId="0" applyFont="1" applyBorder="1"/>
    <xf numFmtId="0" fontId="12" fillId="0" borderId="0" xfId="0" applyFont="1" applyAlignment="1">
      <alignment horizontal="center"/>
    </xf>
    <xf numFmtId="0" fontId="11" fillId="0" borderId="1" xfId="0" applyFont="1" applyBorder="1"/>
    <xf numFmtId="164" fontId="13" fillId="3" borderId="1" xfId="0" applyNumberFormat="1" applyFont="1" applyFill="1" applyBorder="1" applyAlignment="1">
      <alignment horizontal="center" wrapText="1"/>
    </xf>
    <xf numFmtId="9" fontId="11" fillId="0" borderId="1" xfId="1" applyFont="1" applyFill="1" applyBorder="1" applyAlignment="1">
      <alignment horizontal="center" wrapText="1"/>
    </xf>
    <xf numFmtId="164" fontId="12" fillId="0" borderId="0" xfId="1" applyNumberFormat="1" applyFont="1" applyFill="1"/>
    <xf numFmtId="164" fontId="14" fillId="0" borderId="0" xfId="1" applyNumberFormat="1" applyFont="1"/>
    <xf numFmtId="165" fontId="12" fillId="0" borderId="0" xfId="1" applyNumberFormat="1" applyFont="1" applyFill="1"/>
    <xf numFmtId="10" fontId="14" fillId="0" borderId="0" xfId="1" applyNumberFormat="1" applyFont="1"/>
    <xf numFmtId="0" fontId="15" fillId="0" borderId="0" xfId="0" applyFont="1"/>
    <xf numFmtId="164" fontId="16" fillId="0" borderId="0" xfId="0" applyNumberFormat="1" applyFont="1"/>
    <xf numFmtId="0" fontId="17" fillId="0" borderId="0" xfId="0" applyFont="1"/>
    <xf numFmtId="0" fontId="11" fillId="4" borderId="1" xfId="0" applyFont="1" applyFill="1" applyBorder="1"/>
    <xf numFmtId="0" fontId="11" fillId="5" borderId="1" xfId="0" applyFont="1" applyFill="1" applyBorder="1"/>
    <xf numFmtId="164" fontId="18" fillId="6" borderId="1" xfId="0" applyNumberFormat="1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9" fontId="11" fillId="6" borderId="1" xfId="1" applyFont="1" applyFill="1" applyBorder="1" applyAlignment="1">
      <alignment horizontal="center" wrapText="1"/>
    </xf>
    <xf numFmtId="164" fontId="12" fillId="0" borderId="0" xfId="0" applyNumberFormat="1" applyFont="1"/>
    <xf numFmtId="0" fontId="12" fillId="0" borderId="0" xfId="0" applyFont="1"/>
    <xf numFmtId="0" fontId="18" fillId="0" borderId="1" xfId="0" applyFont="1" applyBorder="1" applyAlignment="1">
      <alignment horizontal="center" wrapText="1"/>
    </xf>
    <xf numFmtId="164" fontId="18" fillId="0" borderId="1" xfId="0" applyNumberFormat="1" applyFont="1" applyBorder="1" applyAlignment="1">
      <alignment horizontal="center" wrapText="1"/>
    </xf>
    <xf numFmtId="0" fontId="11" fillId="6" borderId="1" xfId="0" applyFont="1" applyFill="1" applyBorder="1"/>
    <xf numFmtId="164" fontId="13" fillId="6" borderId="1" xfId="0" applyNumberFormat="1" applyFont="1" applyFill="1" applyBorder="1" applyAlignment="1">
      <alignment horizontal="center" wrapText="1"/>
    </xf>
    <xf numFmtId="0" fontId="10" fillId="0" borderId="1" xfId="0" applyFont="1" applyBorder="1"/>
    <xf numFmtId="8" fontId="16" fillId="0" borderId="0" xfId="0" applyNumberFormat="1" applyFont="1"/>
    <xf numFmtId="164" fontId="13" fillId="7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wrapText="1"/>
    </xf>
    <xf numFmtId="0" fontId="19" fillId="0" borderId="0" xfId="0" applyFont="1"/>
    <xf numFmtId="164" fontId="1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bbins365.sharepoint.com/sites/sba/clients/B/Bentley%20University/2025/Rate%20Sheet/2025%20Medical%20Dental%20Vision%20Rates%20FINAL.xlsx" TargetMode="External"/><Relationship Id="rId1" Type="http://schemas.openxmlformats.org/officeDocument/2006/relationships/externalLinkPath" Target="/sites/sba/clients/B/Bentley%20University/2025/Rate%20Sheet/2025%20Medical%20Dental%20Vision%20Rates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ull time"/>
      <sheetName val="Part time"/>
      <sheetName val="Adjunct"/>
      <sheetName val="COBRA"/>
      <sheetName val="Full-time with DP tax"/>
      <sheetName val="Part time with DP tax"/>
    </sheetNames>
    <sheetDataSet>
      <sheetData sheetId="0">
        <row r="9">
          <cell r="E9">
            <v>113.9</v>
          </cell>
        </row>
        <row r="10">
          <cell r="E10">
            <v>250.58</v>
          </cell>
        </row>
        <row r="11">
          <cell r="E11">
            <v>324.58</v>
          </cell>
        </row>
        <row r="12">
          <cell r="E12">
            <v>341.7</v>
          </cell>
        </row>
        <row r="15">
          <cell r="E15">
            <v>311.26</v>
          </cell>
        </row>
        <row r="16">
          <cell r="E16">
            <v>684.78</v>
          </cell>
        </row>
        <row r="17">
          <cell r="E17">
            <v>887.04</v>
          </cell>
        </row>
        <row r="18">
          <cell r="E18">
            <v>933.75999999999976</v>
          </cell>
        </row>
        <row r="21">
          <cell r="E21">
            <v>51.439999999999898</v>
          </cell>
        </row>
        <row r="22">
          <cell r="E22">
            <v>113.22</v>
          </cell>
        </row>
        <row r="23">
          <cell r="E23">
            <v>146.6</v>
          </cell>
        </row>
        <row r="24">
          <cell r="E24">
            <v>154.38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37845-27B2-4ADA-928E-47F14FFC13F9}">
  <sheetPr>
    <pageSetUpPr fitToPage="1"/>
  </sheetPr>
  <dimension ref="A1:AB44"/>
  <sheetViews>
    <sheetView tabSelected="1" topLeftCell="A5" workbookViewId="0">
      <selection activeCell="K9" sqref="K9:K24"/>
    </sheetView>
  </sheetViews>
  <sheetFormatPr defaultColWidth="9.44140625" defaultRowHeight="14.4" x14ac:dyDescent="0.3"/>
  <cols>
    <col min="1" max="1" width="39.44140625" style="3" customWidth="1"/>
    <col min="2" max="2" width="13.5546875" style="3" customWidth="1"/>
    <col min="3" max="3" width="1.44140625" style="3" bestFit="1" customWidth="1"/>
    <col min="4" max="4" width="15" style="51" customWidth="1"/>
    <col min="5" max="5" width="15.77734375" style="3" customWidth="1"/>
    <col min="6" max="7" width="15.44140625" style="3" customWidth="1"/>
    <col min="8" max="8" width="3.44140625" style="3" customWidth="1"/>
    <col min="9" max="9" width="16.5546875" style="3" customWidth="1"/>
    <col min="10" max="13" width="12.5546875" style="3" customWidth="1"/>
    <col min="14" max="14" width="15.44140625" style="4" customWidth="1"/>
    <col min="15" max="15" width="17.5546875" style="4" customWidth="1"/>
    <col min="16" max="18" width="17.5546875" style="5" customWidth="1"/>
    <col min="19" max="22" width="17.5546875" style="3" customWidth="1"/>
    <col min="23" max="16384" width="9.44140625" style="3"/>
  </cols>
  <sheetData>
    <row r="1" spans="1:28" ht="25.8" x14ac:dyDescent="0.5">
      <c r="A1" s="1" t="s">
        <v>0</v>
      </c>
      <c r="B1" s="1"/>
      <c r="C1" s="1"/>
      <c r="D1" s="1"/>
      <c r="E1" s="1"/>
      <c r="F1" s="1"/>
      <c r="G1" s="2"/>
    </row>
    <row r="2" spans="1:28" ht="12" customHeight="1" x14ac:dyDescent="0.35">
      <c r="A2" s="6"/>
      <c r="B2" s="6"/>
      <c r="C2" s="6"/>
      <c r="D2" s="7"/>
      <c r="E2" s="6"/>
      <c r="F2" s="6"/>
      <c r="G2" s="2"/>
    </row>
    <row r="3" spans="1:28" ht="21" x14ac:dyDescent="0.4">
      <c r="A3" s="8" t="s">
        <v>1</v>
      </c>
      <c r="B3" s="8"/>
      <c r="C3" s="8"/>
      <c r="D3" s="8"/>
      <c r="E3" s="8"/>
      <c r="F3" s="8"/>
      <c r="G3" s="2"/>
    </row>
    <row r="4" spans="1:28" ht="11.25" customHeight="1" x14ac:dyDescent="0.3">
      <c r="A4" s="9"/>
      <c r="B4" s="9"/>
      <c r="C4" s="9"/>
      <c r="D4" s="10"/>
      <c r="E4" s="9"/>
      <c r="F4" s="9"/>
      <c r="G4" s="2"/>
    </row>
    <row r="5" spans="1:28" ht="18" x14ac:dyDescent="0.35">
      <c r="A5" s="11" t="s">
        <v>2</v>
      </c>
      <c r="B5" s="11"/>
      <c r="C5" s="11"/>
      <c r="D5" s="11"/>
      <c r="E5" s="11"/>
      <c r="F5" s="11"/>
      <c r="G5" s="2"/>
    </row>
    <row r="6" spans="1:28" x14ac:dyDescent="0.3">
      <c r="A6" s="2"/>
      <c r="B6" s="12"/>
      <c r="C6" s="12"/>
      <c r="D6" s="13"/>
      <c r="E6" s="12"/>
      <c r="F6" s="12"/>
      <c r="G6" s="2"/>
      <c r="N6" s="14"/>
    </row>
    <row r="7" spans="1:28" ht="76.349999999999994" customHeight="1" x14ac:dyDescent="0.3">
      <c r="A7" s="15" t="s">
        <v>3</v>
      </c>
      <c r="B7" s="15" t="s">
        <v>4</v>
      </c>
      <c r="C7" s="16"/>
      <c r="D7" s="17" t="s">
        <v>5</v>
      </c>
      <c r="E7" s="15" t="s">
        <v>6</v>
      </c>
      <c r="F7" s="15" t="s">
        <v>7</v>
      </c>
      <c r="G7" s="15" t="s">
        <v>8</v>
      </c>
      <c r="I7" s="15" t="s">
        <v>9</v>
      </c>
    </row>
    <row r="8" spans="1:28" ht="17.399999999999999" x14ac:dyDescent="0.35">
      <c r="A8" s="18" t="s">
        <v>10</v>
      </c>
      <c r="B8" s="19"/>
      <c r="C8" s="20"/>
      <c r="D8" s="21"/>
      <c r="E8" s="22" t="s">
        <v>11</v>
      </c>
      <c r="F8" s="22" t="s">
        <v>11</v>
      </c>
      <c r="G8" s="23"/>
      <c r="N8" s="24"/>
      <c r="O8" s="24"/>
      <c r="P8" s="24"/>
      <c r="Q8" s="24"/>
      <c r="R8" s="24"/>
    </row>
    <row r="9" spans="1:28" ht="23.4" x14ac:dyDescent="0.45">
      <c r="A9" s="25" t="s">
        <v>12</v>
      </c>
      <c r="B9" s="21">
        <f>E9+F9</f>
        <v>867.48</v>
      </c>
      <c r="C9" s="26"/>
      <c r="D9" s="21">
        <f>ROUND(+E9/2,2)</f>
        <v>63.88</v>
      </c>
      <c r="E9" s="21">
        <v>127.76</v>
      </c>
      <c r="F9" s="21">
        <v>739.72</v>
      </c>
      <c r="G9" s="27">
        <f>+F9/B9</f>
        <v>0.85272282934476873</v>
      </c>
      <c r="I9" s="21">
        <f>ROUND(F9/2,2)</f>
        <v>369.86</v>
      </c>
      <c r="K9" s="28"/>
      <c r="N9" s="28">
        <f>E9-'[1]Full time'!E9</f>
        <v>13.86</v>
      </c>
      <c r="O9" s="29"/>
      <c r="P9" s="30"/>
      <c r="Q9" s="31"/>
      <c r="R9" s="31"/>
      <c r="S9" s="31"/>
      <c r="T9" s="31"/>
      <c r="U9" s="32"/>
      <c r="V9" s="31"/>
      <c r="W9" s="32"/>
      <c r="X9" s="32"/>
      <c r="Y9" s="32"/>
      <c r="Z9" s="32"/>
      <c r="AA9" s="32"/>
      <c r="AB9" s="32"/>
    </row>
    <row r="10" spans="1:28" ht="23.4" x14ac:dyDescent="0.45">
      <c r="A10" s="25" t="s">
        <v>13</v>
      </c>
      <c r="B10" s="21">
        <f t="shared" ref="B10:B12" si="0">E10+F10</f>
        <v>1908.4199999999998</v>
      </c>
      <c r="C10" s="26"/>
      <c r="D10" s="21">
        <f>ROUND(+E10/2,2)</f>
        <v>140.53</v>
      </c>
      <c r="E10" s="21">
        <v>281.06</v>
      </c>
      <c r="F10" s="21">
        <v>1627.36</v>
      </c>
      <c r="G10" s="27">
        <f>+F10/B10</f>
        <v>0.85272633906582407</v>
      </c>
      <c r="I10" s="21">
        <f>ROUND(F10/2,2)</f>
        <v>813.68</v>
      </c>
      <c r="J10" s="33"/>
      <c r="K10" s="28"/>
      <c r="L10" s="33"/>
      <c r="M10" s="33"/>
      <c r="N10" s="28">
        <f>E10-'[1]Full time'!E10</f>
        <v>30.47999999999999</v>
      </c>
      <c r="O10" s="29"/>
      <c r="P10" s="30"/>
      <c r="Q10" s="31"/>
      <c r="R10" s="31"/>
      <c r="S10" s="31"/>
      <c r="T10" s="31"/>
      <c r="U10" s="32"/>
      <c r="V10" s="31"/>
      <c r="W10" s="32"/>
      <c r="X10" s="32"/>
      <c r="Y10" s="32"/>
      <c r="Z10" s="32"/>
      <c r="AA10" s="32"/>
    </row>
    <row r="11" spans="1:28" ht="23.4" x14ac:dyDescent="0.45">
      <c r="A11" s="25" t="s">
        <v>14</v>
      </c>
      <c r="B11" s="21">
        <f t="shared" si="0"/>
        <v>2472.2999999999997</v>
      </c>
      <c r="C11" s="26"/>
      <c r="D11" s="21">
        <f>ROUND(+E11/2,2)</f>
        <v>182.04</v>
      </c>
      <c r="E11" s="21">
        <v>364.08</v>
      </c>
      <c r="F11" s="21">
        <v>2108.2199999999998</v>
      </c>
      <c r="G11" s="27">
        <f>+F11/B11</f>
        <v>0.85273631840796016</v>
      </c>
      <c r="I11" s="21">
        <f>ROUND(F11/2,2)</f>
        <v>1054.1099999999999</v>
      </c>
      <c r="J11" s="34"/>
      <c r="K11" s="28"/>
      <c r="L11" s="34"/>
      <c r="M11" s="34"/>
      <c r="N11" s="28">
        <f>E11-'[1]Full time'!E11</f>
        <v>39.5</v>
      </c>
      <c r="O11" s="29"/>
      <c r="P11" s="30"/>
      <c r="Q11" s="31"/>
      <c r="R11" s="31"/>
      <c r="S11" s="31"/>
      <c r="T11" s="31"/>
      <c r="U11" s="32"/>
      <c r="V11" s="31"/>
      <c r="W11" s="32"/>
      <c r="X11" s="32"/>
      <c r="Y11" s="32"/>
      <c r="Z11" s="32"/>
      <c r="AA11" s="32"/>
    </row>
    <row r="12" spans="1:28" ht="23.4" x14ac:dyDescent="0.45">
      <c r="A12" s="35" t="s">
        <v>15</v>
      </c>
      <c r="B12" s="21">
        <f t="shared" si="0"/>
        <v>2602.42</v>
      </c>
      <c r="C12" s="26" t="s">
        <v>11</v>
      </c>
      <c r="D12" s="21">
        <f>ROUND(+E12/2,2)</f>
        <v>191.64</v>
      </c>
      <c r="E12" s="21">
        <v>383.28</v>
      </c>
      <c r="F12" s="21">
        <v>2219.14</v>
      </c>
      <c r="G12" s="27">
        <f>+F12/B12</f>
        <v>0.85272169749694504</v>
      </c>
      <c r="I12" s="21">
        <f>ROUND(F12/2,2)</f>
        <v>1109.57</v>
      </c>
      <c r="J12" s="34"/>
      <c r="K12" s="28"/>
      <c r="L12" s="34"/>
      <c r="M12" s="34"/>
      <c r="N12" s="28">
        <f>E12-'[1]Full time'!E12</f>
        <v>41.579999999999984</v>
      </c>
      <c r="O12" s="29"/>
      <c r="P12" s="30"/>
      <c r="Q12" s="31"/>
      <c r="R12" s="31"/>
      <c r="S12" s="31"/>
      <c r="T12" s="31"/>
      <c r="U12" s="32"/>
      <c r="V12" s="31"/>
      <c r="W12" s="32"/>
      <c r="X12" s="32"/>
      <c r="Y12" s="32"/>
      <c r="Z12" s="32"/>
      <c r="AA12" s="32"/>
    </row>
    <row r="13" spans="1:28" ht="23.4" x14ac:dyDescent="0.45">
      <c r="A13" s="36"/>
      <c r="B13" s="36"/>
      <c r="C13" s="26"/>
      <c r="D13" s="37"/>
      <c r="E13" s="38"/>
      <c r="F13" s="38"/>
      <c r="G13" s="39"/>
      <c r="I13" s="32"/>
      <c r="J13" s="34"/>
      <c r="K13" s="40"/>
      <c r="L13" s="34"/>
      <c r="M13" s="34"/>
      <c r="N13" s="40"/>
      <c r="O13" s="40"/>
      <c r="P13" s="41"/>
      <c r="Q13" s="41"/>
      <c r="R13" s="41"/>
    </row>
    <row r="14" spans="1:28" ht="23.4" x14ac:dyDescent="0.45">
      <c r="A14" s="18" t="s">
        <v>16</v>
      </c>
      <c r="B14" s="42"/>
      <c r="C14" s="20"/>
      <c r="D14" s="43"/>
      <c r="E14" s="21"/>
      <c r="F14" s="21"/>
      <c r="G14" s="27"/>
      <c r="I14" s="32"/>
      <c r="J14" s="34"/>
      <c r="K14" s="40"/>
      <c r="L14" s="34"/>
      <c r="M14" s="34"/>
      <c r="N14" s="40"/>
      <c r="O14" s="40"/>
      <c r="P14" s="41"/>
      <c r="Q14" s="41"/>
      <c r="R14" s="41"/>
    </row>
    <row r="15" spans="1:28" ht="23.4" x14ac:dyDescent="0.45">
      <c r="A15" s="25" t="s">
        <v>12</v>
      </c>
      <c r="B15" s="21">
        <f>E15+F15</f>
        <v>1088.8600000000001</v>
      </c>
      <c r="C15" s="26"/>
      <c r="D15" s="21">
        <f>ROUND(+E15/2,2)</f>
        <v>174.57</v>
      </c>
      <c r="E15" s="21">
        <v>349.14</v>
      </c>
      <c r="F15" s="21">
        <v>739.72</v>
      </c>
      <c r="G15" s="27">
        <f>+F15/B15</f>
        <v>0.67935271752107707</v>
      </c>
      <c r="I15" s="21">
        <f>ROUND(F15/2,2)</f>
        <v>369.86</v>
      </c>
      <c r="J15" s="34"/>
      <c r="K15" s="28"/>
      <c r="L15" s="34"/>
      <c r="M15" s="34"/>
      <c r="N15" s="28">
        <f>E15-'[1]Full time'!E15</f>
        <v>37.879999999999995</v>
      </c>
      <c r="O15" s="29"/>
      <c r="P15" s="30"/>
      <c r="Q15" s="31"/>
      <c r="R15" s="31"/>
      <c r="S15" s="31"/>
      <c r="T15" s="31"/>
      <c r="U15" s="32"/>
      <c r="V15" s="31"/>
      <c r="W15" s="32"/>
      <c r="Y15" s="41"/>
    </row>
    <row r="16" spans="1:28" ht="23.4" x14ac:dyDescent="0.45">
      <c r="A16" s="25" t="s">
        <v>13</v>
      </c>
      <c r="B16" s="21">
        <f t="shared" ref="B16:B18" si="1">E16+F16</f>
        <v>2395.48</v>
      </c>
      <c r="C16" s="26"/>
      <c r="D16" s="21">
        <f t="shared" ref="D16:D18" si="2">ROUND(+E16/2,2)</f>
        <v>384.06</v>
      </c>
      <c r="E16" s="21">
        <v>768.12</v>
      </c>
      <c r="F16" s="21">
        <v>1627.36</v>
      </c>
      <c r="G16" s="27">
        <f>+F16/B16</f>
        <v>0.67934610182510391</v>
      </c>
      <c r="I16" s="21">
        <f>ROUND(F16/2,2)</f>
        <v>813.68</v>
      </c>
      <c r="J16" s="33"/>
      <c r="K16" s="28"/>
      <c r="L16" s="33"/>
      <c r="M16" s="33"/>
      <c r="N16" s="28">
        <f>E16-'[1]Full time'!E16</f>
        <v>83.340000000000032</v>
      </c>
      <c r="O16" s="29"/>
      <c r="P16" s="30"/>
      <c r="Q16" s="31"/>
      <c r="R16" s="31"/>
      <c r="S16" s="31"/>
      <c r="T16" s="31"/>
      <c r="U16" s="32"/>
      <c r="V16" s="31"/>
      <c r="W16" s="32"/>
      <c r="Y16" s="41"/>
    </row>
    <row r="17" spans="1:27" ht="23.4" x14ac:dyDescent="0.45">
      <c r="A17" s="25" t="s">
        <v>14</v>
      </c>
      <c r="B17" s="21">
        <f t="shared" si="1"/>
        <v>3103.2</v>
      </c>
      <c r="C17" s="26"/>
      <c r="D17" s="21">
        <f t="shared" si="2"/>
        <v>497.49</v>
      </c>
      <c r="E17" s="21">
        <v>994.98</v>
      </c>
      <c r="F17" s="21">
        <v>2108.2199999999998</v>
      </c>
      <c r="G17" s="27">
        <f>+F17/B17</f>
        <v>0.67936968290796595</v>
      </c>
      <c r="I17" s="21">
        <f>ROUND(F17/2,2)</f>
        <v>1054.1099999999999</v>
      </c>
      <c r="J17" s="34"/>
      <c r="K17" s="28"/>
      <c r="L17" s="34"/>
      <c r="M17" s="34"/>
      <c r="N17" s="28">
        <f>E17-'[1]Full time'!E17</f>
        <v>107.94000000000005</v>
      </c>
      <c r="O17" s="29"/>
      <c r="P17" s="30"/>
      <c r="Q17" s="31"/>
      <c r="R17" s="31"/>
      <c r="S17" s="31"/>
      <c r="T17" s="31"/>
      <c r="U17" s="32"/>
      <c r="V17" s="31"/>
      <c r="W17" s="32"/>
      <c r="Y17" s="41"/>
    </row>
    <row r="18" spans="1:27" ht="23.4" x14ac:dyDescent="0.45">
      <c r="A18" s="35" t="s">
        <v>15</v>
      </c>
      <c r="B18" s="21">
        <f t="shared" si="1"/>
        <v>3266.54</v>
      </c>
      <c r="C18" s="26" t="s">
        <v>11</v>
      </c>
      <c r="D18" s="21">
        <f t="shared" si="2"/>
        <v>523.70000000000005</v>
      </c>
      <c r="E18" s="21">
        <v>1047.4000000000001</v>
      </c>
      <c r="F18" s="21">
        <v>2219.14</v>
      </c>
      <c r="G18" s="27">
        <f>+F18/B18</f>
        <v>0.67935491376196222</v>
      </c>
      <c r="I18" s="21">
        <f>ROUND(F18/2,2)</f>
        <v>1109.57</v>
      </c>
      <c r="J18" s="34"/>
      <c r="K18" s="28"/>
      <c r="L18" s="34"/>
      <c r="M18" s="34"/>
      <c r="N18" s="28">
        <f>E18-'[1]Full time'!E18</f>
        <v>113.64000000000033</v>
      </c>
      <c r="O18" s="29"/>
      <c r="P18" s="30"/>
      <c r="Q18" s="31"/>
      <c r="R18" s="31"/>
      <c r="S18" s="31"/>
      <c r="T18" s="31"/>
      <c r="U18" s="32"/>
      <c r="V18" s="31"/>
      <c r="W18" s="32"/>
      <c r="Y18" s="41"/>
    </row>
    <row r="19" spans="1:27" ht="23.4" x14ac:dyDescent="0.45">
      <c r="A19" s="44"/>
      <c r="B19" s="44"/>
      <c r="C19" s="26"/>
      <c r="D19" s="45"/>
      <c r="E19" s="45"/>
      <c r="F19" s="45"/>
      <c r="G19" s="45"/>
      <c r="I19" s="32"/>
      <c r="J19" s="34"/>
      <c r="K19" s="40"/>
      <c r="L19" s="34"/>
      <c r="M19" s="34"/>
      <c r="N19" s="40"/>
      <c r="O19" s="40"/>
      <c r="P19" s="41"/>
      <c r="Q19" s="41"/>
      <c r="R19" s="41"/>
    </row>
    <row r="20" spans="1:27" ht="23.4" x14ac:dyDescent="0.45">
      <c r="A20" s="46" t="s">
        <v>17</v>
      </c>
      <c r="B20" s="43"/>
      <c r="C20" s="26"/>
      <c r="D20" s="43"/>
      <c r="E20" s="21"/>
      <c r="F20" s="21"/>
      <c r="G20" s="27"/>
      <c r="I20" s="32"/>
      <c r="J20" s="34"/>
      <c r="K20" s="40"/>
      <c r="L20" s="34"/>
      <c r="M20" s="34"/>
      <c r="N20" s="40"/>
      <c r="O20" s="40"/>
      <c r="P20" s="41"/>
      <c r="Q20" s="41"/>
      <c r="R20" s="41"/>
    </row>
    <row r="21" spans="1:27" ht="23.4" x14ac:dyDescent="0.45">
      <c r="A21" s="25" t="s">
        <v>12</v>
      </c>
      <c r="B21" s="21">
        <f>E21+F21</f>
        <v>797.42000000000007</v>
      </c>
      <c r="C21" s="26"/>
      <c r="D21" s="21">
        <f>ROUND(+E21/2,2)</f>
        <v>28.85</v>
      </c>
      <c r="E21" s="21">
        <v>57.7</v>
      </c>
      <c r="F21" s="21">
        <v>739.72</v>
      </c>
      <c r="G21" s="27">
        <f>+F21/B21</f>
        <v>0.92764164430287677</v>
      </c>
      <c r="I21" s="21">
        <f>ROUND(F21/2,2)</f>
        <v>369.86</v>
      </c>
      <c r="K21" s="28"/>
      <c r="N21" s="28">
        <f>E21-'[1]Full time'!E21</f>
        <v>6.2600000000001046</v>
      </c>
      <c r="O21" s="29"/>
      <c r="P21" s="30"/>
      <c r="Q21" s="31"/>
      <c r="R21" s="31"/>
      <c r="S21" s="31"/>
      <c r="T21" s="31"/>
      <c r="U21" s="32"/>
      <c r="V21" s="31"/>
      <c r="W21" s="32"/>
      <c r="X21" s="32"/>
      <c r="Y21" s="41"/>
      <c r="Z21" s="32"/>
      <c r="AA21" s="32"/>
    </row>
    <row r="22" spans="1:27" ht="23.4" x14ac:dyDescent="0.45">
      <c r="A22" s="25" t="s">
        <v>13</v>
      </c>
      <c r="B22" s="21">
        <f t="shared" ref="B22:B24" si="3">E22+F22</f>
        <v>1754.36</v>
      </c>
      <c r="C22" s="26"/>
      <c r="D22" s="21">
        <f t="shared" ref="D22:D24" si="4">ROUND(+E22/2,2)</f>
        <v>63.5</v>
      </c>
      <c r="E22" s="21">
        <v>127</v>
      </c>
      <c r="F22" s="21">
        <v>1627.36</v>
      </c>
      <c r="G22" s="27">
        <f>+F22/B22</f>
        <v>0.9276089286121435</v>
      </c>
      <c r="I22" s="21">
        <f>ROUND(F22/2,2)</f>
        <v>813.68</v>
      </c>
      <c r="K22" s="28"/>
      <c r="N22" s="28">
        <f>E22-'[1]Full time'!E22</f>
        <v>13.780000000000001</v>
      </c>
      <c r="O22" s="29"/>
      <c r="P22" s="30"/>
      <c r="Q22" s="31"/>
      <c r="R22" s="31"/>
      <c r="S22" s="31"/>
      <c r="T22" s="31"/>
      <c r="U22" s="32"/>
      <c r="V22" s="31"/>
      <c r="W22" s="32"/>
      <c r="X22" s="32"/>
      <c r="Y22" s="41"/>
      <c r="Z22" s="32"/>
      <c r="AA22" s="32"/>
    </row>
    <row r="23" spans="1:27" ht="23.4" x14ac:dyDescent="0.45">
      <c r="A23" s="25" t="s">
        <v>14</v>
      </c>
      <c r="B23" s="21">
        <f t="shared" si="3"/>
        <v>2272.66</v>
      </c>
      <c r="C23" s="26"/>
      <c r="D23" s="21">
        <f t="shared" si="4"/>
        <v>82.22</v>
      </c>
      <c r="E23" s="21">
        <v>164.44</v>
      </c>
      <c r="F23" s="21">
        <v>2108.2199999999998</v>
      </c>
      <c r="G23" s="27">
        <f>+F23/B23</f>
        <v>0.92764425827004482</v>
      </c>
      <c r="I23" s="21">
        <f>ROUND(F23/2,2)</f>
        <v>1054.1099999999999</v>
      </c>
      <c r="K23" s="28"/>
      <c r="N23" s="28">
        <f>E23-'[1]Full time'!E23</f>
        <v>17.840000000000003</v>
      </c>
      <c r="O23" s="29"/>
      <c r="P23" s="30"/>
      <c r="Q23" s="31"/>
      <c r="R23" s="31"/>
      <c r="S23" s="31"/>
      <c r="T23" s="31"/>
      <c r="U23" s="32"/>
      <c r="V23" s="31"/>
      <c r="W23" s="32"/>
      <c r="X23" s="32"/>
      <c r="Y23" s="41"/>
      <c r="Z23" s="32"/>
      <c r="AA23" s="32"/>
    </row>
    <row r="24" spans="1:27" ht="23.4" x14ac:dyDescent="0.45">
      <c r="A24" s="35" t="s">
        <v>18</v>
      </c>
      <c r="B24" s="21">
        <f t="shared" si="3"/>
        <v>2392.2999999999997</v>
      </c>
      <c r="C24" s="26" t="s">
        <v>11</v>
      </c>
      <c r="D24" s="21">
        <f t="shared" si="4"/>
        <v>86.58</v>
      </c>
      <c r="E24" s="21">
        <v>173.16</v>
      </c>
      <c r="F24" s="21">
        <v>2219.14</v>
      </c>
      <c r="G24" s="27">
        <f>+F24/B24</f>
        <v>0.92761777369059073</v>
      </c>
      <c r="I24" s="21">
        <f>ROUND(F24/2,2)</f>
        <v>1109.57</v>
      </c>
      <c r="K24" s="28"/>
      <c r="N24" s="28">
        <f>E24-'[1]Full time'!E24</f>
        <v>18.78</v>
      </c>
      <c r="O24" s="29"/>
      <c r="P24" s="30"/>
      <c r="Q24" s="31"/>
      <c r="R24" s="31"/>
      <c r="S24" s="31"/>
      <c r="T24" s="31"/>
      <c r="U24" s="32"/>
      <c r="V24" s="31"/>
      <c r="W24" s="32"/>
      <c r="X24" s="32"/>
      <c r="Y24" s="41"/>
      <c r="Z24" s="32"/>
      <c r="AA24" s="32"/>
    </row>
    <row r="25" spans="1:27" ht="17.399999999999999" x14ac:dyDescent="0.35">
      <c r="A25" s="44"/>
      <c r="B25" s="44"/>
      <c r="C25" s="26"/>
      <c r="D25" s="45"/>
      <c r="E25" s="45"/>
      <c r="F25" s="45"/>
      <c r="G25" s="39"/>
      <c r="N25" s="40"/>
      <c r="O25" s="40"/>
      <c r="P25" s="41"/>
      <c r="Q25" s="41"/>
      <c r="R25" s="41"/>
    </row>
    <row r="26" spans="1:27" ht="17.399999999999999" x14ac:dyDescent="0.35">
      <c r="A26" s="46" t="s">
        <v>19</v>
      </c>
      <c r="B26" s="21"/>
      <c r="C26" s="26"/>
      <c r="D26" s="21"/>
      <c r="E26" s="21"/>
      <c r="F26" s="21"/>
      <c r="G26" s="27"/>
      <c r="N26" s="40"/>
      <c r="O26" s="40"/>
      <c r="P26" s="41"/>
      <c r="Q26" s="41"/>
      <c r="R26" s="41"/>
    </row>
    <row r="27" spans="1:27" ht="23.4" x14ac:dyDescent="0.45">
      <c r="A27" s="25" t="s">
        <v>12</v>
      </c>
      <c r="B27" s="21">
        <f>E27+F27</f>
        <v>49.2</v>
      </c>
      <c r="C27" s="26"/>
      <c r="D27" s="21">
        <f>ROUND(+E27/2,2)</f>
        <v>10.51</v>
      </c>
      <c r="E27" s="21">
        <v>21.02</v>
      </c>
      <c r="F27" s="21">
        <v>28.180000000000003</v>
      </c>
      <c r="G27" s="27">
        <f>+F27/B27</f>
        <v>0.57276422764227641</v>
      </c>
      <c r="I27" s="21">
        <f>SUM(F27)/2</f>
        <v>14.090000000000002</v>
      </c>
      <c r="J27" s="47"/>
      <c r="K27" s="47"/>
      <c r="L27" s="47"/>
      <c r="M27" s="47"/>
      <c r="N27" s="28"/>
      <c r="O27" s="31"/>
      <c r="P27" s="30"/>
      <c r="Q27" s="31"/>
      <c r="R27" s="31"/>
      <c r="S27" s="31"/>
      <c r="T27" s="31"/>
      <c r="U27" s="32"/>
      <c r="V27" s="31"/>
    </row>
    <row r="28" spans="1:27" ht="23.4" x14ac:dyDescent="0.45">
      <c r="A28" s="25" t="s">
        <v>13</v>
      </c>
      <c r="B28" s="21">
        <f t="shared" ref="B28:B30" si="5">E28+F28</f>
        <v>108.24</v>
      </c>
      <c r="C28" s="26"/>
      <c r="D28" s="21">
        <f t="shared" ref="D28:D30" si="6">ROUND(+E28/2,2)</f>
        <v>23.11</v>
      </c>
      <c r="E28" s="21">
        <v>46.219999999999992</v>
      </c>
      <c r="F28" s="21">
        <v>62.02</v>
      </c>
      <c r="G28" s="27">
        <f t="shared" ref="G28" si="7">+F28/B28</f>
        <v>0.57298595713229861</v>
      </c>
      <c r="I28" s="21">
        <f t="shared" ref="I28:I30" si="8">SUM(F28)/2</f>
        <v>31.01</v>
      </c>
      <c r="N28" s="28"/>
      <c r="O28" s="31"/>
      <c r="P28" s="30"/>
      <c r="Q28" s="31"/>
      <c r="R28" s="31"/>
      <c r="S28" s="31"/>
      <c r="T28" s="31"/>
      <c r="U28" s="32"/>
      <c r="V28" s="31"/>
    </row>
    <row r="29" spans="1:27" ht="23.4" x14ac:dyDescent="0.45">
      <c r="A29" s="25" t="s">
        <v>14</v>
      </c>
      <c r="B29" s="21">
        <f t="shared" si="5"/>
        <v>140.19999999999999</v>
      </c>
      <c r="C29" s="26"/>
      <c r="D29" s="21">
        <f t="shared" si="6"/>
        <v>29.94</v>
      </c>
      <c r="E29" s="21">
        <v>59.879999999999995</v>
      </c>
      <c r="F29" s="21">
        <v>80.319999999999993</v>
      </c>
      <c r="G29" s="27">
        <f>+F29/B29</f>
        <v>0.57289586305278173</v>
      </c>
      <c r="I29" s="21">
        <f t="shared" si="8"/>
        <v>40.159999999999997</v>
      </c>
      <c r="N29" s="28"/>
      <c r="O29" s="31"/>
      <c r="P29" s="30"/>
      <c r="Q29" s="31"/>
      <c r="R29" s="31"/>
      <c r="S29" s="31"/>
      <c r="T29" s="31"/>
      <c r="U29" s="32"/>
      <c r="V29" s="31"/>
    </row>
    <row r="30" spans="1:27" ht="23.4" x14ac:dyDescent="0.45">
      <c r="A30" s="35" t="s">
        <v>18</v>
      </c>
      <c r="B30" s="21">
        <f t="shared" si="5"/>
        <v>147.58000000000001</v>
      </c>
      <c r="C30" s="26" t="s">
        <v>11</v>
      </c>
      <c r="D30" s="21">
        <f t="shared" si="6"/>
        <v>31.52</v>
      </c>
      <c r="E30" s="21">
        <v>63.040000000000006</v>
      </c>
      <c r="F30" s="21">
        <v>84.54</v>
      </c>
      <c r="G30" s="27">
        <f>+F30/B30</f>
        <v>0.57284184848895514</v>
      </c>
      <c r="I30" s="21">
        <f t="shared" si="8"/>
        <v>42.27</v>
      </c>
      <c r="N30" s="28"/>
      <c r="O30" s="31"/>
      <c r="P30" s="30"/>
      <c r="Q30" s="31"/>
      <c r="R30" s="31"/>
      <c r="S30" s="31"/>
      <c r="T30" s="31"/>
      <c r="U30" s="32"/>
      <c r="V30" s="31"/>
    </row>
    <row r="31" spans="1:27" ht="17.399999999999999" x14ac:dyDescent="0.35">
      <c r="A31" s="44"/>
      <c r="B31" s="44"/>
      <c r="C31" s="26"/>
      <c r="D31" s="38"/>
      <c r="E31" s="38"/>
      <c r="F31" s="38"/>
      <c r="G31" s="39"/>
      <c r="N31" s="40"/>
      <c r="O31" s="40"/>
      <c r="P31" s="41"/>
      <c r="Q31" s="41"/>
      <c r="R31" s="41"/>
      <c r="S31"/>
      <c r="T31"/>
    </row>
    <row r="32" spans="1:27" ht="17.399999999999999" x14ac:dyDescent="0.35">
      <c r="A32" s="46" t="s">
        <v>20</v>
      </c>
      <c r="B32" s="21"/>
      <c r="C32" s="26"/>
      <c r="D32" s="21"/>
      <c r="E32" s="21"/>
      <c r="F32" s="21"/>
      <c r="G32" s="27"/>
      <c r="N32" s="40"/>
      <c r="O32" s="40"/>
      <c r="P32" s="41"/>
      <c r="Q32" s="41"/>
      <c r="R32" s="41"/>
      <c r="S32"/>
      <c r="T32"/>
    </row>
    <row r="33" spans="1:22" ht="23.4" x14ac:dyDescent="0.45">
      <c r="A33" s="25" t="s">
        <v>12</v>
      </c>
      <c r="B33" s="21">
        <f>E33+F33</f>
        <v>54.52</v>
      </c>
      <c r="C33" s="26"/>
      <c r="D33" s="21">
        <f>ROUND(+E33/2,2)</f>
        <v>13.17</v>
      </c>
      <c r="E33" s="21">
        <v>26.34</v>
      </c>
      <c r="F33" s="21">
        <v>28.180000000000003</v>
      </c>
      <c r="G33" s="27">
        <f>+F33/B33</f>
        <v>0.51687454145267797</v>
      </c>
      <c r="I33" s="21">
        <f>SUM(F33)/2</f>
        <v>14.090000000000002</v>
      </c>
      <c r="J33" s="47"/>
      <c r="K33" s="47"/>
      <c r="L33" s="47"/>
      <c r="M33" s="47"/>
      <c r="N33" s="28"/>
      <c r="O33" s="31"/>
      <c r="P33" s="30"/>
      <c r="Q33" s="31"/>
      <c r="R33" s="31"/>
      <c r="S33" s="31"/>
      <c r="T33" s="31"/>
      <c r="U33" s="32"/>
      <c r="V33" s="31"/>
    </row>
    <row r="34" spans="1:22" ht="23.4" x14ac:dyDescent="0.45">
      <c r="A34" s="25" t="s">
        <v>13</v>
      </c>
      <c r="B34" s="21">
        <f t="shared" ref="B34:B36" si="9">E34+F34</f>
        <v>119.96</v>
      </c>
      <c r="C34" s="26"/>
      <c r="D34" s="21">
        <f t="shared" ref="D34:D36" si="10">ROUND(+E34/2,2)</f>
        <v>28.97</v>
      </c>
      <c r="E34" s="21">
        <v>57.939999999999991</v>
      </c>
      <c r="F34" s="21">
        <v>62.02</v>
      </c>
      <c r="G34" s="27">
        <f t="shared" ref="G34" si="11">+F34/B34</f>
        <v>0.51700566855618546</v>
      </c>
      <c r="I34" s="21">
        <f t="shared" ref="I34:I36" si="12">SUM(F34)/2</f>
        <v>31.01</v>
      </c>
      <c r="N34" s="28"/>
      <c r="O34" s="31"/>
      <c r="P34" s="30"/>
      <c r="Q34" s="31"/>
      <c r="R34" s="31"/>
      <c r="S34" s="31"/>
      <c r="T34" s="31"/>
      <c r="U34" s="32"/>
      <c r="V34" s="31"/>
    </row>
    <row r="35" spans="1:22" ht="23.4" x14ac:dyDescent="0.45">
      <c r="A35" s="25" t="s">
        <v>14</v>
      </c>
      <c r="B35" s="21">
        <f t="shared" si="9"/>
        <v>155.4</v>
      </c>
      <c r="C35" s="26"/>
      <c r="D35" s="21">
        <f t="shared" si="10"/>
        <v>37.54</v>
      </c>
      <c r="E35" s="21">
        <v>75.080000000000013</v>
      </c>
      <c r="F35" s="21">
        <v>80.319999999999993</v>
      </c>
      <c r="G35" s="27">
        <f>+F35/B35</f>
        <v>0.51685971685971677</v>
      </c>
      <c r="I35" s="21">
        <f t="shared" si="12"/>
        <v>40.159999999999997</v>
      </c>
      <c r="N35" s="28"/>
      <c r="O35" s="31"/>
      <c r="P35" s="30"/>
      <c r="Q35" s="31"/>
      <c r="R35" s="31"/>
      <c r="S35" s="31"/>
      <c r="T35" s="31"/>
      <c r="U35" s="32"/>
      <c r="V35" s="31"/>
    </row>
    <row r="36" spans="1:22" ht="23.4" x14ac:dyDescent="0.45">
      <c r="A36" s="35" t="s">
        <v>18</v>
      </c>
      <c r="B36" s="21">
        <f t="shared" si="9"/>
        <v>163.58000000000001</v>
      </c>
      <c r="C36" s="26" t="s">
        <v>11</v>
      </c>
      <c r="D36" s="21">
        <f t="shared" si="10"/>
        <v>39.520000000000003</v>
      </c>
      <c r="E36" s="21">
        <v>79.040000000000006</v>
      </c>
      <c r="F36" s="21">
        <v>84.54</v>
      </c>
      <c r="G36" s="27">
        <f>+F36/B36</f>
        <v>0.51681134613033375</v>
      </c>
      <c r="I36" s="21">
        <f t="shared" si="12"/>
        <v>42.27</v>
      </c>
      <c r="N36" s="28"/>
      <c r="O36" s="31"/>
      <c r="P36" s="30"/>
      <c r="Q36" s="31"/>
      <c r="R36" s="31"/>
      <c r="S36" s="31"/>
      <c r="T36" s="31"/>
      <c r="U36" s="32"/>
      <c r="V36" s="31"/>
    </row>
    <row r="37" spans="1:22" ht="17.399999999999999" x14ac:dyDescent="0.35">
      <c r="A37" s="44"/>
      <c r="B37" s="38"/>
      <c r="C37" s="26"/>
      <c r="D37" s="38"/>
      <c r="E37" s="38"/>
      <c r="F37" s="38"/>
      <c r="G37" s="39"/>
      <c r="N37" s="40"/>
      <c r="O37" s="40"/>
      <c r="P37" s="41"/>
      <c r="Q37" s="41"/>
      <c r="R37" s="41"/>
    </row>
    <row r="38" spans="1:22" ht="17.399999999999999" x14ac:dyDescent="0.35">
      <c r="A38" s="46" t="s">
        <v>21</v>
      </c>
      <c r="B38" s="21"/>
      <c r="C38" s="26"/>
      <c r="D38" s="21"/>
      <c r="E38" s="21"/>
      <c r="F38" s="21"/>
      <c r="G38" s="27"/>
      <c r="N38" s="40"/>
      <c r="O38" s="40"/>
      <c r="P38" s="41"/>
      <c r="Q38" s="41"/>
      <c r="R38" s="41"/>
    </row>
    <row r="39" spans="1:22" ht="23.4" x14ac:dyDescent="0.45">
      <c r="A39" s="25" t="s">
        <v>12</v>
      </c>
      <c r="B39" s="21">
        <f>E39+F39</f>
        <v>5.24</v>
      </c>
      <c r="C39" s="48"/>
      <c r="D39" s="21">
        <f>ROUND(+E39/2,2)</f>
        <v>2.62</v>
      </c>
      <c r="E39" s="21">
        <v>5.24</v>
      </c>
      <c r="F39" s="21">
        <v>0</v>
      </c>
      <c r="G39" s="27">
        <f>+F39/B39</f>
        <v>0</v>
      </c>
      <c r="I39" s="21">
        <f>SUM(F39)/2</f>
        <v>0</v>
      </c>
      <c r="N39" s="28"/>
      <c r="O39" s="31"/>
      <c r="P39" s="30"/>
      <c r="Q39" s="31"/>
      <c r="R39" s="31"/>
      <c r="S39" s="31"/>
      <c r="T39" s="31"/>
      <c r="U39" s="32"/>
      <c r="V39" s="31"/>
    </row>
    <row r="40" spans="1:22" ht="23.4" x14ac:dyDescent="0.45">
      <c r="A40" s="25" t="s">
        <v>13</v>
      </c>
      <c r="B40" s="21">
        <f t="shared" ref="B40:B42" si="13">E40+F40</f>
        <v>11.5</v>
      </c>
      <c r="C40" s="48"/>
      <c r="D40" s="21">
        <f t="shared" ref="D40:D42" si="14">ROUND(+E40/2,2)</f>
        <v>5.75</v>
      </c>
      <c r="E40" s="21">
        <v>11.5</v>
      </c>
      <c r="F40" s="21">
        <v>0</v>
      </c>
      <c r="G40" s="27">
        <f t="shared" ref="G40" si="15">+F40/B40</f>
        <v>0</v>
      </c>
      <c r="I40" s="21">
        <f t="shared" ref="I40:I42" si="16">SUM(F40)/2</f>
        <v>0</v>
      </c>
      <c r="N40" s="28"/>
      <c r="O40" s="31"/>
      <c r="P40" s="30"/>
      <c r="Q40" s="31"/>
      <c r="R40" s="31"/>
      <c r="S40" s="31"/>
      <c r="T40" s="31"/>
      <c r="U40" s="32"/>
      <c r="V40" s="31"/>
    </row>
    <row r="41" spans="1:22" ht="23.4" x14ac:dyDescent="0.45">
      <c r="A41" s="25" t="s">
        <v>14</v>
      </c>
      <c r="B41" s="21">
        <f t="shared" si="13"/>
        <v>14.9</v>
      </c>
      <c r="C41" s="48"/>
      <c r="D41" s="21">
        <f t="shared" si="14"/>
        <v>7.45</v>
      </c>
      <c r="E41" s="21">
        <v>14.9</v>
      </c>
      <c r="F41" s="21">
        <v>0</v>
      </c>
      <c r="G41" s="27">
        <f>+F41/B41</f>
        <v>0</v>
      </c>
      <c r="I41" s="21">
        <f t="shared" si="16"/>
        <v>0</v>
      </c>
      <c r="N41" s="28"/>
      <c r="O41" s="31"/>
      <c r="P41" s="30"/>
      <c r="Q41" s="31"/>
      <c r="R41" s="31"/>
      <c r="S41" s="31"/>
      <c r="T41" s="31"/>
      <c r="U41" s="32"/>
      <c r="V41" s="31"/>
    </row>
    <row r="42" spans="1:22" ht="23.4" x14ac:dyDescent="0.45">
      <c r="A42" s="35" t="s">
        <v>18</v>
      </c>
      <c r="B42" s="21">
        <f t="shared" si="13"/>
        <v>15.7</v>
      </c>
      <c r="C42" s="48" t="s">
        <v>11</v>
      </c>
      <c r="D42" s="21">
        <f t="shared" si="14"/>
        <v>7.85</v>
      </c>
      <c r="E42" s="21">
        <v>15.7</v>
      </c>
      <c r="F42" s="21">
        <v>0</v>
      </c>
      <c r="G42" s="27">
        <f>+F42/B42</f>
        <v>0</v>
      </c>
      <c r="I42" s="21">
        <f t="shared" si="16"/>
        <v>0</v>
      </c>
      <c r="N42" s="28"/>
      <c r="O42" s="31"/>
      <c r="P42" s="30"/>
      <c r="Q42" s="31"/>
      <c r="R42" s="31"/>
      <c r="S42" s="31"/>
      <c r="T42" s="31"/>
      <c r="U42" s="32"/>
      <c r="V42" s="31"/>
    </row>
    <row r="43" spans="1:22" x14ac:dyDescent="0.3">
      <c r="A43" s="2"/>
      <c r="B43" s="12"/>
      <c r="C43" s="12"/>
      <c r="D43" s="13"/>
      <c r="E43" s="49"/>
      <c r="F43" s="49"/>
      <c r="G43" s="2"/>
      <c r="N43" s="40"/>
      <c r="O43" s="40"/>
      <c r="P43" s="41"/>
      <c r="Q43" s="41"/>
      <c r="R43" s="41"/>
    </row>
    <row r="44" spans="1:22" ht="15.6" x14ac:dyDescent="0.3">
      <c r="A44" s="50" t="s">
        <v>22</v>
      </c>
      <c r="B44" s="12"/>
      <c r="C44" s="12"/>
      <c r="D44" s="13"/>
      <c r="E44" s="12"/>
      <c r="F44" s="12"/>
      <c r="G44" s="2"/>
    </row>
  </sheetData>
  <mergeCells count="4">
    <mergeCell ref="A1:F1"/>
    <mergeCell ref="A3:F3"/>
    <mergeCell ref="A5:F5"/>
    <mergeCell ref="N8:R8"/>
  </mergeCells>
  <printOptions horizontalCentered="1" verticalCentered="1"/>
  <pageMargins left="0" right="0" top="0" bottom="0" header="0.3" footer="0.3"/>
  <pageSetup scale="9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77AEC400FA7A4E80D8D5FEFED8F33D" ma:contentTypeVersion="" ma:contentTypeDescription="Create a new document." ma:contentTypeScope="" ma:versionID="31c1ca8cf2b89abf6227fc646ae1396d">
  <xsd:schema xmlns:xsd="http://www.w3.org/2001/XMLSchema" xmlns:xs="http://www.w3.org/2001/XMLSchema" xmlns:p="http://schemas.microsoft.com/office/2006/metadata/properties" xmlns:ns1="http://schemas.microsoft.com/sharepoint/v3" xmlns:ns2="e9b55c0d-8303-4622-bf48-4e25c61d71f7" xmlns:ns3="bd3c3567-1136-4d6f-b201-d27a6eaca920" xmlns:ns4="84156130-99e1-4ba5-94db-5620a20d9726" targetNamespace="http://schemas.microsoft.com/office/2006/metadata/properties" ma:root="true" ma:fieldsID="db3cc63dff48c5e51b4ab5fffa3cd16b" ns1:_="" ns2:_="" ns3:_="" ns4:_="">
    <xsd:import namespace="http://schemas.microsoft.com/sharepoint/v3"/>
    <xsd:import namespace="e9b55c0d-8303-4622-bf48-4e25c61d71f7"/>
    <xsd:import namespace="bd3c3567-1136-4d6f-b201-d27a6eaca920"/>
    <xsd:import namespace="84156130-99e1-4ba5-94db-5620a20d9726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b55c0d-8303-4622-bf48-4e25c61d71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64caf9c2-bc60-4c6f-afd4-0de5c46d82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3c3567-1136-4d6f-b201-d27a6eaca92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56130-99e1-4ba5-94db-5620a20d9726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4F2DFD73-BDAC-4E07-B73A-6A4D50A9D2E1}" ma:internalName="TaxCatchAll" ma:showField="CatchAllData" ma:web="{bd3c3567-1136-4d6f-b201-d27a6eaca920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84156130-99e1-4ba5-94db-5620a20d9726" xsi:nil="true"/>
    <_ip_UnifiedCompliancePolicyProperties xmlns="http://schemas.microsoft.com/sharepoint/v3" xsi:nil="true"/>
    <lcf76f155ced4ddcb4097134ff3c332f xmlns="e9b55c0d-8303-4622-bf48-4e25c61d71f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E4796E-2CBF-4E93-AB43-BBC0010EDB29}"/>
</file>

<file path=customXml/itemProps2.xml><?xml version="1.0" encoding="utf-8"?>
<ds:datastoreItem xmlns:ds="http://schemas.openxmlformats.org/officeDocument/2006/customXml" ds:itemID="{6B5C254B-70D9-465D-A6C0-89D95EAC67AA}"/>
</file>

<file path=customXml/itemProps3.xml><?xml version="1.0" encoding="utf-8"?>
<ds:datastoreItem xmlns:ds="http://schemas.openxmlformats.org/officeDocument/2006/customXml" ds:itemID="{BF1226BC-506D-4DE8-A989-3405B757537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Full time</vt:lpstr>
      <vt:lpstr>'Full time'!Print_Area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Maher, Bridget</dc:creator>
  <cp:lastModifiedBy>Maher, Bridget</cp:lastModifiedBy>
  <dcterms:created xsi:type="dcterms:W3CDTF">2025-10-23T18:12:23Z</dcterms:created>
  <dcterms:modified xsi:type="dcterms:W3CDTF">2025-10-23T18:13:08Z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0x0101008977AEC400FA7A4E80D8D5FEFED8F33D</vt:lpwstr>
  </property>
</Properties>
</file>